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2"/>
  <c r="G53"/>
  <c r="F60"/>
  <c r="E60"/>
  <c r="J58"/>
  <c r="L53"/>
  <c r="F53" s="1"/>
  <c r="K53"/>
  <c r="K58" s="1"/>
  <c r="L58"/>
  <c r="L57"/>
  <c r="F57" s="1"/>
  <c r="K57"/>
  <c r="E57" s="1"/>
  <c r="L56"/>
  <c r="F56" s="1"/>
  <c r="K56"/>
  <c r="E56" s="1"/>
  <c r="L55"/>
  <c r="F55" s="1"/>
  <c r="K55"/>
  <c r="E55" s="1"/>
  <c r="L54"/>
  <c r="F54" s="1"/>
  <c r="K54"/>
  <c r="E54" s="1"/>
  <c r="F58" l="1"/>
  <c r="H45"/>
  <c r="H44"/>
  <c r="H43"/>
  <c r="H32"/>
  <c r="H28"/>
  <c r="H29" s="1"/>
  <c r="G57" s="1"/>
  <c r="H24" l="1"/>
  <c r="H17"/>
  <c r="H33"/>
  <c r="H5"/>
  <c r="H12"/>
  <c r="H42"/>
  <c r="H40"/>
  <c r="H38"/>
  <c r="H37"/>
  <c r="H36"/>
  <c r="H35"/>
  <c r="H34"/>
  <c r="H46" l="1"/>
  <c r="H25"/>
  <c r="G56" s="1"/>
  <c r="I53" l="1"/>
  <c r="G54"/>
  <c r="H54" s="1"/>
  <c r="H58" s="1"/>
  <c r="H60" s="1"/>
  <c r="H18"/>
  <c r="H57"/>
  <c r="H56"/>
  <c r="E53" l="1"/>
  <c r="I58"/>
  <c r="G55"/>
  <c r="G58" s="1"/>
  <c r="G60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H55" i="2" l="1"/>
  <c r="E58"/>
  <c r="H63" s="1"/>
  <c r="H53"/>
  <c r="H62" s="1"/>
  <c r="G34" i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<sst xmlns="http://schemas.openxmlformats.org/spreadsheetml/2006/main" count="236" uniqueCount="139">
  <si>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</si>
  <si>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</si>
  <si>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</si>
  <si>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</si>
  <si>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</si>
  <si>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</si>
  <si>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</si>
  <si>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</si>
  <si>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</si>
  <si>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</si>
  <si>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</si>
  <si>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</si>
  <si>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</si>
  <si>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</si>
  <si>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</si>
  <si>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</si>
  <si>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</si>
  <si>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</si>
  <si>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</si>
  <si>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</si>
  <si>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</si>
  <si>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</si>
  <si>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</si>
  <si>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</si>
  <si>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</si>
  <si>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</si>
  <si>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</si>
  <si>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</si>
  <si>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</si>
  <si>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</si>
  <si>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</si>
  <si>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</si>
  <si>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</si>
  <si>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</si>
  <si>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</si>
  <si>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</si>
  <si>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</si>
  <si>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</si>
  <si>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</si>
  <si>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</si>
  <si>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</si>
  <si>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</si>
  <si>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</si>
  <si>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</si>
  <si>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</si>
  <si>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</si>
  <si>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</si>
  <si>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</si>
  <si>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</si>
  <si>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</si>
  <si>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</si>
  <si>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</si>
  <si>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</si>
  <si>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</si>
  <si>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</si>
  <si>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</si>
  <si>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</si>
  <si>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</si>
  <si>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</si>
  <si>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</si>
  <si>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</si>
  <si>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</si>
  <si>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</si>
  <si>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</si>
  <si>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</si>
  <si>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</si>
  <si>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</si>
  <si>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</si>
  <si>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</si>
  <si>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</si>
  <si>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</si>
  <si>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</si>
  <si>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</si>
  <si>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</si>
  <si>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</si>
  <si>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</si>
  <si>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</si>
  <si>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</si>
  <si>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</si>
  <si>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</si>
  <si>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</si>
  <si>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</si>
  <si>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</si>
  <si>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</si>
  <si>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</si>
  <si>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</si>
  <si>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</si>
  <si>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</si>
  <si>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</si>
  <si>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</si>
  <si>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</si>
  <si>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</si>
  <si>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</si>
  <si>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</si>
  <si>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</si>
  <si>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</si>
  <si>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</si>
  <si>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</si>
  <si>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</si>
  <si>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</si>
  <si>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</si>
  <si>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</si>
  <si>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</si>
  <si>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</si>
  <si>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</si>
  <si>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</si>
  <si>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</si>
  <si>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</si>
  <si>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</si>
  <si>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</si>
  <si>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</si>
  <si>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</si>
  <si>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</si>
  <si>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</si>
  <si>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</si>
  <si>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</si>
  <si>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</si>
  <si>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</si>
  <si>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</si>
  <si>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</si>
  <si>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</si>
  <si>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остаток денежных средств на 01.01.17 г</t>
  </si>
  <si>
    <t>изготовление ключей</t>
  </si>
  <si>
    <t>прбивка труб канализации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</si>
  <si>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№52 по ул. Советской  г. Корсакова                                                                                                                             С 01.11.2016г по 31.12.2016г                                                                                                                                          Обслуживание с 01ноября  2016г (Собрание) ;     размер платы -27,47 руб. на 1 м2;                                       площадь помещения: м2</t>
  </si>
  <si>
    <t>ремонт кровли  над 1-подъездом</t>
  </si>
  <si>
    <t>ремонт стояка отопления кв .59</t>
  </si>
  <si>
    <t>ремонт стояка отопления в  подвале</t>
  </si>
  <si>
    <t>демонтаж расширительного бака в подвале</t>
  </si>
  <si>
    <t>ремонт ВРУ и ВДО электроснабжения в подвале №2 (после пожара)</t>
  </si>
  <si>
    <t>ремонт ВДО электроснабжения  во 2-подъезде</t>
  </si>
  <si>
    <t>ремонт ВДО электроснабжения во 2-м подъезде</t>
  </si>
  <si>
    <t>общая задолженность потребителей сначала обслуживания на 01.01.17</t>
  </si>
  <si>
    <t>потребители  неж пом</t>
  </si>
  <si>
    <t>потребители   жил  пом</t>
  </si>
  <si>
    <t xml:space="preserve">сбор (%)          </t>
  </si>
  <si>
    <t>Стоимост,руб</t>
  </si>
  <si>
    <t>Обслуживание ОДПУ тепла</t>
  </si>
  <si>
    <t xml:space="preserve">пользователи жилых  и нежилых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</si>
</sst>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5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2" fontId="10" fillId="0" borderId="4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78" t="s">
        <v>61</v>
      </c>
      <c r="B1" s="78"/>
      <c r="C1" s="78"/>
      <c r="D1" s="78"/>
      <c r="E1" s="78"/>
      <c r="F1" s="78"/>
      <c r="G1" s="78"/>
    </row>
    <row r="2" spans="1:8" ht="29.25" customHeight="1">
      <c r="A2" s="79" t="s">
        <v>60</v>
      </c>
      <c r="B2" s="79"/>
      <c r="C2" s="79"/>
      <c r="D2" s="79"/>
      <c r="E2" s="79"/>
      <c r="F2" s="79"/>
      <c r="G2" s="79"/>
    </row>
    <row r="3" spans="1:8" ht="15" customHeight="1">
      <c r="A3" s="85" t="s">
        <v>62</v>
      </c>
      <c r="B3" s="85"/>
      <c r="C3" s="85"/>
      <c r="D3" s="85"/>
      <c r="E3" s="85"/>
      <c r="F3" s="85"/>
      <c r="G3" s="85"/>
    </row>
    <row r="4" spans="1:8" ht="27.75" customHeight="1">
      <c r="A4" s="79" t="s">
        <v>63</v>
      </c>
      <c r="B4" s="79"/>
      <c r="C4" s="79"/>
      <c r="D4" s="79"/>
      <c r="E4" s="79"/>
      <c r="F4" s="79"/>
      <c r="G4" s="79"/>
    </row>
    <row r="5" spans="1:8" hidden="1">
      <c r="A5" s="93"/>
      <c r="B5" s="94"/>
      <c r="C5" s="94"/>
      <c r="D5" s="94"/>
      <c r="E5" s="94"/>
      <c r="F5" s="94"/>
      <c r="G5" s="94"/>
    </row>
    <row r="6" spans="1:8" ht="106.5" customHeight="1">
      <c r="A6" s="9" t="s">
        <v>0</v>
      </c>
      <c r="B6" s="86" t="s">
        <v>1</v>
      </c>
      <c r="C6" s="87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86" t="s">
        <v>9</v>
      </c>
      <c r="C7" s="92"/>
      <c r="D7" s="92"/>
      <c r="E7" s="92"/>
      <c r="F7" s="92"/>
      <c r="G7" s="87"/>
    </row>
    <row r="8" spans="1:8" ht="57.75" customHeight="1">
      <c r="A8" s="13" t="s">
        <v>33</v>
      </c>
      <c r="B8" s="86" t="s">
        <v>8</v>
      </c>
      <c r="C8" s="87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86" t="s">
        <v>64</v>
      </c>
      <c r="C9" s="88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86" t="s">
        <v>59</v>
      </c>
      <c r="C11" s="87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86" t="s">
        <v>13</v>
      </c>
      <c r="C12" s="87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81" t="s">
        <v>15</v>
      </c>
      <c r="C13" s="82"/>
      <c r="D13" s="82"/>
      <c r="E13" s="82"/>
      <c r="F13" s="82"/>
      <c r="G13" s="83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86" t="s">
        <v>17</v>
      </c>
      <c r="C15" s="87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95" t="s">
        <v>27</v>
      </c>
      <c r="C16" s="9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97" t="s">
        <v>18</v>
      </c>
      <c r="C17" s="9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86" t="s">
        <v>19</v>
      </c>
      <c r="C18" s="92"/>
      <c r="D18" s="92"/>
      <c r="E18" s="92"/>
      <c r="F18" s="92"/>
      <c r="G18" s="87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84" t="s">
        <v>32</v>
      </c>
      <c r="C32" s="8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80" t="s">
        <v>58</v>
      </c>
      <c r="C34" s="8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89" t="s">
        <v>53</v>
      </c>
      <c r="B35" s="89"/>
      <c r="C35" s="89"/>
      <c r="D35" s="89"/>
      <c r="E35" s="89"/>
      <c r="F35" s="89"/>
      <c r="G35" s="89"/>
    </row>
    <row r="36" spans="1:13">
      <c r="A36" s="90"/>
      <c r="B36" s="90"/>
      <c r="C36" s="90"/>
      <c r="D36" s="90"/>
      <c r="E36" s="90"/>
      <c r="F36" s="90"/>
      <c r="G36" s="90"/>
      <c r="M36" s="19"/>
    </row>
    <row r="37" spans="1:13">
      <c r="A37" s="90"/>
      <c r="B37" s="90"/>
      <c r="C37" s="90"/>
      <c r="D37" s="90"/>
      <c r="E37" s="90"/>
      <c r="F37" s="90"/>
      <c r="G37" s="90"/>
    </row>
    <row r="38" spans="1:13">
      <c r="A38" s="90"/>
      <c r="B38" s="90"/>
      <c r="C38" s="90"/>
      <c r="D38" s="90"/>
      <c r="E38" s="90"/>
      <c r="F38" s="90"/>
      <c r="G38" s="90"/>
    </row>
    <row r="39" spans="1:13">
      <c r="A39" s="91" t="s">
        <v>54</v>
      </c>
      <c r="B39" s="91"/>
      <c r="C39" s="91"/>
      <c r="D39" s="91"/>
      <c r="E39" s="91"/>
      <c r="F39" s="91"/>
      <c r="G39" s="91"/>
    </row>
    <row r="40" spans="1:13">
      <c r="A40" s="91"/>
      <c r="B40" s="91"/>
      <c r="C40" s="91"/>
      <c r="D40" s="91"/>
      <c r="E40" s="91"/>
      <c r="F40" s="91"/>
      <c r="G40" s="91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5" zoomScaleNormal="85" workbookViewId="0">
      <selection activeCell="U13" sqref="U13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6.85546875" style="32" customWidth="1"/>
    <col min="5" max="5" width="10.7109375" style="32" customWidth="1"/>
    <col min="6" max="6" width="9.28515625" style="32" customWidth="1"/>
    <col min="7" max="7" width="10" style="32" customWidth="1"/>
    <col min="8" max="8" width="10.7109375" style="32" customWidth="1"/>
    <col min="9" max="9" width="9.42578125" style="32" customWidth="1"/>
    <col min="10" max="10" width="8.7109375" style="32" customWidth="1"/>
    <col min="11" max="11" width="7.28515625" style="32" customWidth="1"/>
    <col min="12" max="12" width="8.140625" style="32" customWidth="1"/>
    <col min="13" max="16384" width="9.140625" style="32"/>
  </cols>
  <sheetData>
    <row r="1" spans="1:11" ht="78.75" customHeight="1">
      <c r="A1" s="116" t="s">
        <v>124</v>
      </c>
      <c r="B1" s="116"/>
      <c r="C1" s="116"/>
      <c r="D1" s="116"/>
      <c r="E1" s="116"/>
      <c r="F1" s="116"/>
      <c r="G1" s="116"/>
      <c r="H1" s="116"/>
      <c r="I1" s="31"/>
      <c r="J1" s="31"/>
      <c r="K1" s="31"/>
    </row>
    <row r="2" spans="1:11" ht="36" customHeight="1">
      <c r="A2" s="121" t="s">
        <v>66</v>
      </c>
      <c r="B2" s="121"/>
      <c r="C2" s="121"/>
      <c r="D2" s="121"/>
      <c r="E2" s="121"/>
      <c r="F2" s="121"/>
      <c r="G2" s="121"/>
      <c r="H2" s="121"/>
      <c r="J2" s="58"/>
    </row>
    <row r="3" spans="1:11" ht="27" customHeight="1">
      <c r="A3" s="122" t="s">
        <v>111</v>
      </c>
      <c r="B3" s="122"/>
      <c r="C3" s="99" t="s">
        <v>92</v>
      </c>
      <c r="D3" s="99"/>
      <c r="E3" s="99"/>
      <c r="F3" s="99"/>
      <c r="G3" s="99"/>
      <c r="H3" s="71" t="s">
        <v>136</v>
      </c>
    </row>
    <row r="4" spans="1:11" ht="27" customHeight="1">
      <c r="A4" s="99" t="s">
        <v>115</v>
      </c>
      <c r="B4" s="99"/>
      <c r="C4" s="99"/>
      <c r="D4" s="99"/>
      <c r="E4" s="99"/>
      <c r="F4" s="99"/>
      <c r="G4" s="99"/>
      <c r="H4" s="99"/>
    </row>
    <row r="5" spans="1:11" ht="36.75" customHeight="1">
      <c r="A5" s="76" t="s">
        <v>68</v>
      </c>
      <c r="B5" s="76"/>
      <c r="C5" s="117" t="s">
        <v>8</v>
      </c>
      <c r="D5" s="117"/>
      <c r="E5" s="117"/>
      <c r="F5" s="117"/>
      <c r="G5" s="117"/>
      <c r="H5" s="77">
        <f>0.18*N32*N33</f>
        <v>1037.52</v>
      </c>
    </row>
    <row r="6" spans="1:11" ht="15" customHeight="1">
      <c r="A6" s="34" t="s">
        <v>69</v>
      </c>
      <c r="B6" s="41"/>
      <c r="C6" s="118" t="s">
        <v>64</v>
      </c>
      <c r="D6" s="119"/>
      <c r="E6" s="119"/>
      <c r="F6" s="119"/>
      <c r="G6" s="120"/>
      <c r="H6" s="28"/>
    </row>
    <row r="7" spans="1:11">
      <c r="A7" s="33"/>
      <c r="B7" s="38"/>
      <c r="C7" s="103" t="s">
        <v>125</v>
      </c>
      <c r="D7" s="104"/>
      <c r="E7" s="104"/>
      <c r="F7" s="104"/>
      <c r="G7" s="105"/>
      <c r="H7" s="28">
        <v>1861.76</v>
      </c>
    </row>
    <row r="8" spans="1:11" s="70" customFormat="1">
      <c r="A8" s="33"/>
      <c r="B8" s="38"/>
      <c r="C8" s="103" t="s">
        <v>137</v>
      </c>
      <c r="D8" s="104"/>
      <c r="E8" s="104"/>
      <c r="F8" s="104"/>
      <c r="G8" s="105"/>
      <c r="H8" s="71">
        <v>4400</v>
      </c>
    </row>
    <row r="9" spans="1:11">
      <c r="A9" s="33"/>
      <c r="B9" s="38"/>
      <c r="C9" s="103" t="s">
        <v>122</v>
      </c>
      <c r="D9" s="104"/>
      <c r="E9" s="104"/>
      <c r="F9" s="104"/>
      <c r="G9" s="105"/>
      <c r="H9" s="28">
        <v>400</v>
      </c>
    </row>
    <row r="10" spans="1:11">
      <c r="A10" s="33"/>
      <c r="B10" s="38"/>
      <c r="C10" s="103" t="s">
        <v>128</v>
      </c>
      <c r="D10" s="104"/>
      <c r="E10" s="104"/>
      <c r="F10" s="104"/>
      <c r="G10" s="105"/>
      <c r="H10" s="28">
        <v>4106.93</v>
      </c>
    </row>
    <row r="11" spans="1:11" ht="26.25" customHeight="1">
      <c r="A11" s="33"/>
      <c r="B11" s="38"/>
      <c r="C11" s="103" t="s">
        <v>129</v>
      </c>
      <c r="D11" s="104"/>
      <c r="E11" s="104"/>
      <c r="F11" s="104"/>
      <c r="G11" s="105"/>
      <c r="H11" s="28">
        <v>19823.91</v>
      </c>
    </row>
    <row r="12" spans="1:11" ht="26.25" customHeight="1">
      <c r="A12" s="34" t="s">
        <v>70</v>
      </c>
      <c r="B12" s="41"/>
      <c r="C12" s="118" t="s">
        <v>59</v>
      </c>
      <c r="D12" s="119"/>
      <c r="E12" s="119"/>
      <c r="F12" s="119"/>
      <c r="G12" s="120"/>
      <c r="H12" s="27">
        <f>0.04*N32*N33</f>
        <v>230.56</v>
      </c>
    </row>
    <row r="13" spans="1:11" ht="15" customHeight="1">
      <c r="A13" s="123" t="s">
        <v>13</v>
      </c>
      <c r="B13" s="124"/>
      <c r="C13" s="124"/>
      <c r="D13" s="124"/>
      <c r="E13" s="124"/>
      <c r="F13" s="124"/>
      <c r="G13" s="125"/>
      <c r="H13" s="28">
        <f>SUM(H5:H12)</f>
        <v>31860.68</v>
      </c>
    </row>
    <row r="14" spans="1:11" ht="24.75" customHeight="1">
      <c r="A14" s="114"/>
      <c r="B14" s="114"/>
      <c r="C14" s="114"/>
      <c r="D14" s="114"/>
      <c r="E14" s="114"/>
      <c r="F14" s="114"/>
      <c r="G14" s="114"/>
      <c r="H14" s="115"/>
    </row>
    <row r="15" spans="1:11" ht="36.75" customHeight="1">
      <c r="A15" s="34" t="s">
        <v>72</v>
      </c>
      <c r="B15" s="41"/>
      <c r="C15" s="118" t="s">
        <v>76</v>
      </c>
      <c r="D15" s="119"/>
      <c r="E15" s="119"/>
      <c r="F15" s="119"/>
      <c r="G15" s="120"/>
      <c r="H15" s="28" t="s">
        <v>67</v>
      </c>
    </row>
    <row r="16" spans="1:11" s="62" customFormat="1">
      <c r="A16" s="33"/>
      <c r="B16" s="38"/>
      <c r="C16" s="141" t="s">
        <v>123</v>
      </c>
      <c r="D16" s="141"/>
      <c r="E16" s="141"/>
      <c r="F16" s="141"/>
      <c r="G16" s="141"/>
      <c r="H16" s="66">
        <v>699</v>
      </c>
    </row>
    <row r="17" spans="1:14">
      <c r="A17" s="33"/>
      <c r="B17" s="38"/>
      <c r="C17" s="103" t="s">
        <v>120</v>
      </c>
      <c r="D17" s="104"/>
      <c r="E17" s="104"/>
      <c r="F17" s="104"/>
      <c r="G17" s="105"/>
      <c r="H17" s="28">
        <f>0.7*N32*N33</f>
        <v>4034.7999999999997</v>
      </c>
    </row>
    <row r="18" spans="1:14" ht="18" customHeight="1">
      <c r="A18" s="33"/>
      <c r="B18" s="38"/>
      <c r="C18" s="103" t="s">
        <v>114</v>
      </c>
      <c r="D18" s="104"/>
      <c r="E18" s="104"/>
      <c r="F18" s="104"/>
      <c r="G18" s="105"/>
      <c r="H18" s="28">
        <f>SUM(H16:H17)</f>
        <v>4733.7999999999993</v>
      </c>
    </row>
    <row r="19" spans="1:14" ht="28.5" customHeight="1">
      <c r="A19" s="34" t="s">
        <v>73</v>
      </c>
      <c r="B19" s="41"/>
      <c r="C19" s="118" t="s">
        <v>77</v>
      </c>
      <c r="D19" s="119"/>
      <c r="E19" s="119"/>
      <c r="F19" s="119"/>
      <c r="G19" s="120"/>
      <c r="H19" s="28"/>
    </row>
    <row r="20" spans="1:14" ht="26.25" customHeight="1">
      <c r="A20" s="33"/>
      <c r="B20" s="38"/>
      <c r="C20" s="103" t="s">
        <v>119</v>
      </c>
      <c r="D20" s="104"/>
      <c r="E20" s="104"/>
      <c r="F20" s="104"/>
      <c r="G20" s="105"/>
      <c r="H20" s="28"/>
      <c r="J20" s="58"/>
    </row>
    <row r="21" spans="1:14" s="55" customFormat="1" ht="18" customHeight="1">
      <c r="A21" s="33"/>
      <c r="B21" s="38"/>
      <c r="C21" s="103" t="s">
        <v>126</v>
      </c>
      <c r="D21" s="104"/>
      <c r="E21" s="104"/>
      <c r="F21" s="104"/>
      <c r="G21" s="105"/>
      <c r="H21" s="56">
        <v>1990.92</v>
      </c>
    </row>
    <row r="22" spans="1:14" s="55" customFormat="1" ht="18.75" customHeight="1">
      <c r="A22" s="33"/>
      <c r="B22" s="38"/>
      <c r="C22" s="103" t="s">
        <v>127</v>
      </c>
      <c r="D22" s="104"/>
      <c r="E22" s="104"/>
      <c r="F22" s="104"/>
      <c r="G22" s="105"/>
      <c r="H22" s="63">
        <v>2647.8</v>
      </c>
    </row>
    <row r="23" spans="1:14" s="55" customFormat="1">
      <c r="A23" s="33"/>
      <c r="B23" s="38"/>
      <c r="C23" s="103" t="s">
        <v>130</v>
      </c>
      <c r="D23" s="104"/>
      <c r="E23" s="104"/>
      <c r="F23" s="104"/>
      <c r="G23" s="105"/>
      <c r="H23" s="57">
        <v>1480.93</v>
      </c>
    </row>
    <row r="24" spans="1:14">
      <c r="A24" s="33"/>
      <c r="B24" s="38"/>
      <c r="C24" s="103" t="s">
        <v>120</v>
      </c>
      <c r="D24" s="104"/>
      <c r="E24" s="104"/>
      <c r="F24" s="104"/>
      <c r="G24" s="105"/>
      <c r="H24" s="59">
        <f>0.96*N32*N33</f>
        <v>5533.44</v>
      </c>
    </row>
    <row r="25" spans="1:14">
      <c r="A25" s="33"/>
      <c r="B25" s="38"/>
      <c r="C25" s="103" t="s">
        <v>114</v>
      </c>
      <c r="D25" s="104"/>
      <c r="E25" s="104"/>
      <c r="F25" s="104"/>
      <c r="G25" s="105"/>
      <c r="H25" s="28">
        <f>SUM(H20:H24)</f>
        <v>11653.09</v>
      </c>
    </row>
    <row r="26" spans="1:14" ht="30.75" customHeight="1">
      <c r="A26" s="34" t="s">
        <v>74</v>
      </c>
      <c r="B26" s="41"/>
      <c r="C26" s="118" t="s">
        <v>78</v>
      </c>
      <c r="D26" s="119"/>
      <c r="E26" s="119"/>
      <c r="F26" s="119"/>
      <c r="G26" s="120"/>
      <c r="H26" s="28"/>
    </row>
    <row r="27" spans="1:14" ht="12.75" customHeight="1">
      <c r="A27" s="129"/>
      <c r="B27" s="130"/>
      <c r="C27" s="103" t="s">
        <v>131</v>
      </c>
      <c r="D27" s="104"/>
      <c r="E27" s="104"/>
      <c r="F27" s="104"/>
      <c r="G27" s="105"/>
      <c r="H27" s="28">
        <v>1480.93</v>
      </c>
    </row>
    <row r="28" spans="1:14">
      <c r="A28" s="131"/>
      <c r="B28" s="132"/>
      <c r="C28" s="106" t="s">
        <v>120</v>
      </c>
      <c r="D28" s="107"/>
      <c r="E28" s="107"/>
      <c r="F28" s="107"/>
      <c r="G28" s="108"/>
      <c r="H28" s="28">
        <f>0.64*N32*N33</f>
        <v>3688.96</v>
      </c>
    </row>
    <row r="29" spans="1:14" s="49" customFormat="1" ht="15" customHeight="1">
      <c r="A29" s="133"/>
      <c r="B29" s="134"/>
      <c r="C29" s="106" t="s">
        <v>114</v>
      </c>
      <c r="D29" s="107"/>
      <c r="E29" s="107"/>
      <c r="F29" s="107"/>
      <c r="G29" s="108"/>
      <c r="H29" s="35">
        <f>SUM(H27:H28)</f>
        <v>5169.8900000000003</v>
      </c>
    </row>
    <row r="30" spans="1:14" ht="15" customHeight="1">
      <c r="A30" s="123" t="s">
        <v>18</v>
      </c>
      <c r="B30" s="124"/>
      <c r="C30" s="124"/>
      <c r="D30" s="124"/>
      <c r="E30" s="124"/>
      <c r="F30" s="124"/>
      <c r="G30" s="125"/>
      <c r="H30" s="35"/>
    </row>
    <row r="31" spans="1:14" ht="15" customHeight="1">
      <c r="A31" s="126" t="s">
        <v>75</v>
      </c>
      <c r="B31" s="126"/>
      <c r="C31" s="127"/>
      <c r="D31" s="127"/>
      <c r="E31" s="127"/>
      <c r="F31" s="127"/>
      <c r="G31" s="127"/>
      <c r="H31" s="128"/>
    </row>
    <row r="32" spans="1:14" ht="15" customHeight="1">
      <c r="A32" s="34" t="s">
        <v>79</v>
      </c>
      <c r="B32" s="41"/>
      <c r="C32" s="135" t="s">
        <v>20</v>
      </c>
      <c r="D32" s="136"/>
      <c r="E32" s="136"/>
      <c r="F32" s="136"/>
      <c r="G32" s="137"/>
      <c r="H32" s="64">
        <f>N32*N33*3.52</f>
        <v>20289.28</v>
      </c>
      <c r="N32" s="32">
        <v>2882</v>
      </c>
    </row>
    <row r="33" spans="1:14" ht="15" customHeight="1">
      <c r="A33" s="34" t="s">
        <v>80</v>
      </c>
      <c r="B33" s="41"/>
      <c r="C33" s="135" t="s">
        <v>21</v>
      </c>
      <c r="D33" s="136"/>
      <c r="E33" s="136"/>
      <c r="F33" s="136"/>
      <c r="G33" s="137"/>
      <c r="H33" s="64">
        <f>0.13*N32*N33</f>
        <v>749.32</v>
      </c>
      <c r="N33" s="60">
        <v>2</v>
      </c>
    </row>
    <row r="34" spans="1:14" ht="30" customHeight="1">
      <c r="A34" s="33" t="s">
        <v>81</v>
      </c>
      <c r="B34" s="38"/>
      <c r="C34" s="135" t="s">
        <v>22</v>
      </c>
      <c r="D34" s="136"/>
      <c r="E34" s="136"/>
      <c r="F34" s="136"/>
      <c r="G34" s="137"/>
      <c r="H34" s="64">
        <f>0.02*N33*N32</f>
        <v>115.28</v>
      </c>
    </row>
    <row r="35" spans="1:14" ht="15" customHeight="1">
      <c r="A35" s="34" t="s">
        <v>81</v>
      </c>
      <c r="B35" s="41"/>
      <c r="C35" s="135" t="s">
        <v>23</v>
      </c>
      <c r="D35" s="136"/>
      <c r="E35" s="136"/>
      <c r="F35" s="136"/>
      <c r="G35" s="137"/>
      <c r="H35" s="64">
        <f>0.02*N33*N32</f>
        <v>115.28</v>
      </c>
    </row>
    <row r="36" spans="1:14" ht="15" customHeight="1">
      <c r="A36" s="33" t="s">
        <v>82</v>
      </c>
      <c r="B36" s="38"/>
      <c r="C36" s="135" t="s">
        <v>3</v>
      </c>
      <c r="D36" s="136"/>
      <c r="E36" s="136"/>
      <c r="F36" s="136"/>
      <c r="G36" s="137"/>
      <c r="H36" s="64">
        <f>0.42*N32*N33</f>
        <v>2420.88</v>
      </c>
    </row>
    <row r="37" spans="1:14" ht="15" customHeight="1">
      <c r="A37" s="34" t="s">
        <v>83</v>
      </c>
      <c r="B37" s="41"/>
      <c r="C37" s="135" t="s">
        <v>25</v>
      </c>
      <c r="D37" s="136"/>
      <c r="E37" s="136"/>
      <c r="F37" s="136"/>
      <c r="G37" s="137"/>
      <c r="H37" s="64">
        <f>0.04*N33*N32</f>
        <v>230.56</v>
      </c>
    </row>
    <row r="38" spans="1:14" ht="15" customHeight="1">
      <c r="A38" s="33" t="s">
        <v>84</v>
      </c>
      <c r="B38" s="38"/>
      <c r="C38" s="135" t="s">
        <v>26</v>
      </c>
      <c r="D38" s="136"/>
      <c r="E38" s="136"/>
      <c r="F38" s="136"/>
      <c r="G38" s="137"/>
      <c r="H38" s="64">
        <f>1.05*N33*N32</f>
        <v>6052.2</v>
      </c>
    </row>
    <row r="39" spans="1:14" ht="15" customHeight="1">
      <c r="A39" s="34" t="s">
        <v>85</v>
      </c>
      <c r="B39" s="41"/>
      <c r="C39" s="135" t="s">
        <v>52</v>
      </c>
      <c r="D39" s="136"/>
      <c r="E39" s="136"/>
      <c r="F39" s="136"/>
      <c r="G39" s="137"/>
      <c r="H39" s="64">
        <v>0</v>
      </c>
    </row>
    <row r="40" spans="1:14" ht="15" customHeight="1">
      <c r="A40" s="33" t="s">
        <v>86</v>
      </c>
      <c r="B40" s="38"/>
      <c r="C40" s="135" t="s">
        <v>6</v>
      </c>
      <c r="D40" s="136"/>
      <c r="E40" s="136"/>
      <c r="F40" s="136"/>
      <c r="G40" s="137"/>
      <c r="H40" s="64">
        <f>0.23*N33*N32</f>
        <v>1325.72</v>
      </c>
    </row>
    <row r="41" spans="1:14" ht="15" customHeight="1">
      <c r="A41" s="34" t="s">
        <v>87</v>
      </c>
      <c r="B41" s="41"/>
      <c r="C41" s="135" t="s">
        <v>28</v>
      </c>
      <c r="D41" s="136"/>
      <c r="E41" s="136"/>
      <c r="F41" s="136"/>
      <c r="G41" s="137"/>
      <c r="H41" s="64">
        <v>0</v>
      </c>
    </row>
    <row r="42" spans="1:14" ht="15" customHeight="1">
      <c r="A42" s="33" t="s">
        <v>88</v>
      </c>
      <c r="B42" s="38"/>
      <c r="C42" s="135" t="s">
        <v>51</v>
      </c>
      <c r="D42" s="136"/>
      <c r="E42" s="136"/>
      <c r="F42" s="136"/>
      <c r="G42" s="137"/>
      <c r="H42" s="64">
        <f>0.1*N33*N32</f>
        <v>576.4</v>
      </c>
    </row>
    <row r="43" spans="1:14" ht="33" customHeight="1">
      <c r="A43" s="34" t="s">
        <v>89</v>
      </c>
      <c r="B43" s="41"/>
      <c r="C43" s="135" t="s">
        <v>30</v>
      </c>
      <c r="D43" s="136"/>
      <c r="E43" s="136"/>
      <c r="F43" s="136"/>
      <c r="G43" s="137"/>
      <c r="H43" s="64">
        <f>2.22*N33*N32</f>
        <v>12796.080000000002</v>
      </c>
    </row>
    <row r="44" spans="1:14" ht="15" customHeight="1">
      <c r="A44" s="33" t="s">
        <v>90</v>
      </c>
      <c r="B44" s="38"/>
      <c r="C44" s="135" t="s">
        <v>31</v>
      </c>
      <c r="D44" s="136"/>
      <c r="E44" s="136"/>
      <c r="F44" s="136"/>
      <c r="G44" s="137"/>
      <c r="H44" s="64">
        <f>1.07*N32*N33</f>
        <v>6167.4800000000005</v>
      </c>
    </row>
    <row r="45" spans="1:14" ht="15" customHeight="1">
      <c r="A45" s="42" t="s">
        <v>91</v>
      </c>
      <c r="B45" s="43"/>
      <c r="C45" s="142" t="s">
        <v>116</v>
      </c>
      <c r="D45" s="143"/>
      <c r="E45" s="143"/>
      <c r="F45" s="143"/>
      <c r="G45" s="144"/>
      <c r="H45" s="63">
        <f>5.37*N33*N32</f>
        <v>30952.68</v>
      </c>
    </row>
    <row r="46" spans="1:14" ht="15" customHeight="1">
      <c r="A46" s="123" t="s">
        <v>32</v>
      </c>
      <c r="B46" s="124"/>
      <c r="C46" s="124"/>
      <c r="D46" s="124"/>
      <c r="E46" s="124"/>
      <c r="F46" s="124"/>
      <c r="G46" s="125"/>
      <c r="H46" s="65">
        <f>SUM(H32:H45)</f>
        <v>81791.16</v>
      </c>
    </row>
    <row r="47" spans="1:14" s="50" customFormat="1" ht="15" customHeight="1">
      <c r="A47" s="51">
        <v>4</v>
      </c>
      <c r="B47" s="51"/>
      <c r="C47" s="109" t="s">
        <v>117</v>
      </c>
      <c r="D47" s="109"/>
      <c r="E47" s="109"/>
      <c r="F47" s="109"/>
      <c r="G47" s="109"/>
      <c r="H47" s="61"/>
    </row>
    <row r="48" spans="1:14" s="53" customFormat="1" ht="15" customHeight="1">
      <c r="A48" s="122">
        <v>5</v>
      </c>
      <c r="B48" s="51"/>
      <c r="C48" s="109" t="s">
        <v>118</v>
      </c>
      <c r="D48" s="109"/>
      <c r="E48" s="109"/>
      <c r="F48" s="109"/>
      <c r="G48" s="109"/>
      <c r="H48" s="61"/>
    </row>
    <row r="49" spans="1:15" s="53" customFormat="1">
      <c r="A49" s="122"/>
      <c r="B49" s="52"/>
      <c r="C49" s="110"/>
      <c r="D49" s="110"/>
      <c r="E49" s="110"/>
      <c r="F49" s="110"/>
      <c r="G49" s="110"/>
      <c r="H49" s="63"/>
    </row>
    <row r="50" spans="1:15" ht="15" customHeight="1">
      <c r="A50" s="146" t="s">
        <v>93</v>
      </c>
      <c r="B50" s="146"/>
      <c r="C50" s="146"/>
      <c r="D50" s="146"/>
      <c r="E50" s="146"/>
      <c r="F50" s="146"/>
      <c r="G50" s="146"/>
      <c r="H50" s="146"/>
    </row>
    <row r="51" spans="1:15" s="70" customFormat="1" ht="27" customHeight="1">
      <c r="A51" s="111"/>
      <c r="B51" s="112"/>
      <c r="C51" s="112"/>
      <c r="D51" s="113"/>
      <c r="E51" s="100" t="s">
        <v>138</v>
      </c>
      <c r="F51" s="145"/>
      <c r="G51" s="145"/>
      <c r="H51" s="101"/>
      <c r="I51" s="99" t="s">
        <v>134</v>
      </c>
      <c r="J51" s="99"/>
      <c r="K51" s="100" t="s">
        <v>133</v>
      </c>
      <c r="L51" s="101"/>
    </row>
    <row r="52" spans="1:15" ht="18.75" customHeight="1">
      <c r="A52" s="99" t="s">
        <v>94</v>
      </c>
      <c r="B52" s="99"/>
      <c r="C52" s="99"/>
      <c r="D52" s="99"/>
      <c r="E52" s="72" t="s">
        <v>95</v>
      </c>
      <c r="F52" s="72" t="s">
        <v>96</v>
      </c>
      <c r="G52" s="72" t="s">
        <v>97</v>
      </c>
      <c r="H52" s="68" t="s">
        <v>98</v>
      </c>
      <c r="I52" s="69" t="s">
        <v>95</v>
      </c>
      <c r="J52" s="69" t="s">
        <v>96</v>
      </c>
      <c r="K52" s="69" t="s">
        <v>95</v>
      </c>
      <c r="L52" s="69" t="s">
        <v>96</v>
      </c>
    </row>
    <row r="53" spans="1:15">
      <c r="A53" s="109" t="s">
        <v>99</v>
      </c>
      <c r="B53" s="109"/>
      <c r="C53" s="109"/>
      <c r="D53" s="109"/>
      <c r="E53" s="73">
        <f t="shared" ref="E53:F57" si="0">I53+K53</f>
        <v>86329.08</v>
      </c>
      <c r="F53" s="69">
        <f t="shared" si="0"/>
        <v>31908.489999999998</v>
      </c>
      <c r="G53" s="74">
        <f>H46</f>
        <v>81791.16</v>
      </c>
      <c r="H53" s="74">
        <f>F53-E53</f>
        <v>-54420.590000000004</v>
      </c>
      <c r="I53" s="73">
        <f>H46</f>
        <v>81791.16</v>
      </c>
      <c r="J53" s="69">
        <v>30074.53</v>
      </c>
      <c r="K53" s="69">
        <f>N56*N57*O53</f>
        <v>4537.92</v>
      </c>
      <c r="L53" s="69">
        <f>N56*O53-435</f>
        <v>1833.96</v>
      </c>
      <c r="O53" s="70">
        <v>27.84</v>
      </c>
    </row>
    <row r="54" spans="1:15">
      <c r="A54" s="109" t="s">
        <v>100</v>
      </c>
      <c r="B54" s="109"/>
      <c r="C54" s="109"/>
      <c r="D54" s="109"/>
      <c r="E54" s="69">
        <f t="shared" si="0"/>
        <v>35160.400000000001</v>
      </c>
      <c r="F54" s="69">
        <f t="shared" si="0"/>
        <v>13166.66</v>
      </c>
      <c r="G54" s="69">
        <f>H13</f>
        <v>31860.68</v>
      </c>
      <c r="H54" s="67">
        <f>F54-G54</f>
        <v>-18694.02</v>
      </c>
      <c r="I54" s="69">
        <v>34166.1</v>
      </c>
      <c r="J54" s="69">
        <v>12669.51</v>
      </c>
      <c r="K54" s="69">
        <f>N56*N57*O54</f>
        <v>994.3</v>
      </c>
      <c r="L54" s="69">
        <f>N56*O54</f>
        <v>497.15</v>
      </c>
      <c r="O54" s="70">
        <v>6.1</v>
      </c>
    </row>
    <row r="55" spans="1:15" ht="26.25" customHeight="1">
      <c r="A55" s="109" t="s">
        <v>101</v>
      </c>
      <c r="B55" s="109"/>
      <c r="C55" s="109"/>
      <c r="D55" s="109"/>
      <c r="E55" s="69">
        <f t="shared" si="0"/>
        <v>12104.4</v>
      </c>
      <c r="F55" s="69">
        <f t="shared" si="0"/>
        <v>4532.78</v>
      </c>
      <c r="G55" s="69">
        <f>H18</f>
        <v>4733.7999999999993</v>
      </c>
      <c r="H55" s="67">
        <f>F55-G55</f>
        <v>-201.01999999999953</v>
      </c>
      <c r="I55" s="69">
        <v>11762.1</v>
      </c>
      <c r="J55" s="69">
        <v>4361.63</v>
      </c>
      <c r="K55" s="69">
        <f>N56*N57*O55</f>
        <v>342.3</v>
      </c>
      <c r="L55" s="69">
        <f>N56*O55</f>
        <v>171.15</v>
      </c>
      <c r="O55" s="70">
        <v>2.1</v>
      </c>
    </row>
    <row r="56" spans="1:15">
      <c r="A56" s="109" t="s">
        <v>102</v>
      </c>
      <c r="B56" s="109"/>
      <c r="C56" s="109"/>
      <c r="D56" s="109"/>
      <c r="E56" s="69">
        <f t="shared" si="0"/>
        <v>20174</v>
      </c>
      <c r="F56" s="69">
        <f t="shared" si="0"/>
        <v>7839.89</v>
      </c>
      <c r="G56" s="69">
        <f>H25</f>
        <v>11653.09</v>
      </c>
      <c r="H56" s="67">
        <f>F56-G56</f>
        <v>-3813.2</v>
      </c>
      <c r="I56" s="69">
        <v>19603.5</v>
      </c>
      <c r="J56" s="69">
        <v>7269.39</v>
      </c>
      <c r="K56" s="69">
        <f>N56*N57*O56</f>
        <v>570.5</v>
      </c>
      <c r="L56" s="69">
        <f>N56*N57*O56</f>
        <v>570.5</v>
      </c>
      <c r="N56" s="32">
        <v>81.5</v>
      </c>
      <c r="O56" s="70">
        <v>3.5</v>
      </c>
    </row>
    <row r="57" spans="1:15">
      <c r="A57" s="109" t="s">
        <v>104</v>
      </c>
      <c r="B57" s="109"/>
      <c r="C57" s="109"/>
      <c r="D57" s="109"/>
      <c r="E57" s="69">
        <f t="shared" si="0"/>
        <v>7435.63</v>
      </c>
      <c r="F57" s="69">
        <f t="shared" si="0"/>
        <v>2784.4350000000004</v>
      </c>
      <c r="G57" s="69">
        <f>H29</f>
        <v>5169.8900000000003</v>
      </c>
      <c r="H57" s="67">
        <f>F57-G57</f>
        <v>-2385.4549999999999</v>
      </c>
      <c r="I57" s="69">
        <v>7225.36</v>
      </c>
      <c r="J57" s="69">
        <v>2679.3</v>
      </c>
      <c r="K57" s="69">
        <f>N56*N57*O57</f>
        <v>210.27</v>
      </c>
      <c r="L57" s="74">
        <f>N56*O57</f>
        <v>105.13500000000001</v>
      </c>
      <c r="N57" s="32">
        <v>2</v>
      </c>
      <c r="O57" s="70">
        <v>1.29</v>
      </c>
    </row>
    <row r="58" spans="1:15" s="54" customFormat="1" ht="12.75" customHeight="1">
      <c r="A58" s="118" t="s">
        <v>114</v>
      </c>
      <c r="B58" s="119"/>
      <c r="C58" s="119"/>
      <c r="D58" s="120"/>
      <c r="E58" s="69">
        <f t="shared" ref="E58:L58" si="1">SUM(E53:E57)</f>
        <v>161203.51</v>
      </c>
      <c r="F58" s="69">
        <f t="shared" si="1"/>
        <v>60232.25499999999</v>
      </c>
      <c r="G58" s="74">
        <f t="shared" si="1"/>
        <v>135208.62</v>
      </c>
      <c r="H58" s="154">
        <f>SUM(H53:H57)</f>
        <v>-79514.285000000003</v>
      </c>
      <c r="I58" s="74">
        <f t="shared" si="1"/>
        <v>154548.22</v>
      </c>
      <c r="J58" s="69">
        <f t="shared" si="1"/>
        <v>57054.36</v>
      </c>
      <c r="K58" s="69">
        <f t="shared" si="1"/>
        <v>6655.2900000000009</v>
      </c>
      <c r="L58" s="69">
        <f t="shared" si="1"/>
        <v>3177.8950000000004</v>
      </c>
    </row>
    <row r="59" spans="1:15" ht="43.5" customHeight="1">
      <c r="A59" s="118" t="s">
        <v>106</v>
      </c>
      <c r="B59" s="119"/>
      <c r="C59" s="119"/>
      <c r="D59" s="120"/>
      <c r="E59" s="69">
        <v>0</v>
      </c>
      <c r="F59" s="75">
        <v>0</v>
      </c>
      <c r="G59" s="75">
        <v>1141</v>
      </c>
      <c r="H59" s="67">
        <v>-1141</v>
      </c>
      <c r="I59" s="69"/>
      <c r="J59" s="69"/>
      <c r="K59" s="69"/>
      <c r="L59" s="69"/>
    </row>
    <row r="60" spans="1:15">
      <c r="A60" s="109" t="s">
        <v>107</v>
      </c>
      <c r="B60" s="109"/>
      <c r="C60" s="109"/>
      <c r="D60" s="109"/>
      <c r="E60" s="69">
        <f>SUM(E58:E59)</f>
        <v>161203.51</v>
      </c>
      <c r="F60" s="69">
        <f>SUM(F58:F59)</f>
        <v>60232.25499999999</v>
      </c>
      <c r="G60" s="74">
        <f>SUM(G58:G59)</f>
        <v>136349.62</v>
      </c>
      <c r="H60" s="154">
        <f>SUM(H58:H59)</f>
        <v>-80655.285000000003</v>
      </c>
      <c r="I60" s="69"/>
      <c r="J60" s="69"/>
      <c r="K60" s="69"/>
      <c r="L60" s="69"/>
    </row>
    <row r="61" spans="1:15">
      <c r="A61" s="99" t="s">
        <v>135</v>
      </c>
      <c r="B61" s="99"/>
      <c r="C61" s="99"/>
      <c r="D61" s="99"/>
      <c r="E61" s="99"/>
      <c r="F61" s="99"/>
      <c r="G61" s="99"/>
      <c r="H61" s="100"/>
      <c r="I61" s="102">
        <v>0.37</v>
      </c>
      <c r="J61" s="101"/>
      <c r="K61" s="102">
        <v>0.48</v>
      </c>
      <c r="L61" s="101"/>
    </row>
    <row r="62" spans="1:15">
      <c r="A62" s="140" t="s">
        <v>121</v>
      </c>
      <c r="B62" s="140"/>
      <c r="C62" s="140"/>
      <c r="D62" s="140"/>
      <c r="E62" s="140"/>
      <c r="F62" s="140"/>
      <c r="G62" s="140"/>
      <c r="H62" s="67">
        <f>H60</f>
        <v>-80655.285000000003</v>
      </c>
      <c r="I62" s="69"/>
      <c r="J62" s="69"/>
      <c r="K62" s="69"/>
      <c r="L62" s="69"/>
    </row>
    <row r="63" spans="1:15">
      <c r="A63" s="140" t="s">
        <v>132</v>
      </c>
      <c r="B63" s="140"/>
      <c r="C63" s="140"/>
      <c r="D63" s="140"/>
      <c r="E63" s="140"/>
      <c r="F63" s="140"/>
      <c r="G63" s="140"/>
      <c r="H63" s="67">
        <f>E58-F58</f>
        <v>100971.25500000002</v>
      </c>
      <c r="I63" s="69"/>
      <c r="J63" s="69"/>
      <c r="K63" s="69"/>
      <c r="L63" s="69"/>
    </row>
    <row r="66" spans="1:8">
      <c r="A66" s="138"/>
      <c r="B66" s="138"/>
      <c r="C66" s="138"/>
      <c r="D66" s="138"/>
      <c r="E66" s="138"/>
      <c r="F66" s="139"/>
      <c r="G66" s="139"/>
      <c r="H66" s="139"/>
    </row>
  </sheetData>
  <mergeCells count="73">
    <mergeCell ref="E51:H51"/>
    <mergeCell ref="C48:G48"/>
    <mergeCell ref="A48:A49"/>
    <mergeCell ref="A50:H50"/>
    <mergeCell ref="C36:G36"/>
    <mergeCell ref="C37:G37"/>
    <mergeCell ref="C38:G38"/>
    <mergeCell ref="C44:G44"/>
    <mergeCell ref="C39:G39"/>
    <mergeCell ref="C40:G40"/>
    <mergeCell ref="C16:G16"/>
    <mergeCell ref="C12:G12"/>
    <mergeCell ref="A13:G13"/>
    <mergeCell ref="C15:G15"/>
    <mergeCell ref="C33:G33"/>
    <mergeCell ref="C17:G17"/>
    <mergeCell ref="C42:G42"/>
    <mergeCell ref="C43:G43"/>
    <mergeCell ref="C32:G32"/>
    <mergeCell ref="A66:E66"/>
    <mergeCell ref="F66:H66"/>
    <mergeCell ref="A60:D60"/>
    <mergeCell ref="A59:D59"/>
    <mergeCell ref="A61:H61"/>
    <mergeCell ref="A62:G62"/>
    <mergeCell ref="A63:G63"/>
    <mergeCell ref="A58:D58"/>
    <mergeCell ref="C47:G47"/>
    <mergeCell ref="A46:G46"/>
    <mergeCell ref="C34:G34"/>
    <mergeCell ref="C45:G45"/>
    <mergeCell ref="C35:G35"/>
    <mergeCell ref="C10:G10"/>
    <mergeCell ref="C25:G25"/>
    <mergeCell ref="A30:G30"/>
    <mergeCell ref="C8:G8"/>
    <mergeCell ref="A57:D57"/>
    <mergeCell ref="A53:D53"/>
    <mergeCell ref="C21:G21"/>
    <mergeCell ref="C22:G22"/>
    <mergeCell ref="C18:G18"/>
    <mergeCell ref="A31:H31"/>
    <mergeCell ref="A27:B29"/>
    <mergeCell ref="C19:G19"/>
    <mergeCell ref="C20:G20"/>
    <mergeCell ref="C24:G24"/>
    <mergeCell ref="C26:G26"/>
    <mergeCell ref="C27:G27"/>
    <mergeCell ref="A1:H1"/>
    <mergeCell ref="A4:H4"/>
    <mergeCell ref="C9:G9"/>
    <mergeCell ref="C5:G5"/>
    <mergeCell ref="C3:G3"/>
    <mergeCell ref="C7:G7"/>
    <mergeCell ref="C6:G6"/>
    <mergeCell ref="A2:H2"/>
    <mergeCell ref="A3:B3"/>
    <mergeCell ref="I51:J51"/>
    <mergeCell ref="K51:L51"/>
    <mergeCell ref="I61:J61"/>
    <mergeCell ref="K61:L61"/>
    <mergeCell ref="C11:G11"/>
    <mergeCell ref="C29:G29"/>
    <mergeCell ref="C23:G23"/>
    <mergeCell ref="C28:G28"/>
    <mergeCell ref="A55:D55"/>
    <mergeCell ref="A56:D56"/>
    <mergeCell ref="C49:G49"/>
    <mergeCell ref="A52:D52"/>
    <mergeCell ref="A54:D54"/>
    <mergeCell ref="A51:D51"/>
    <mergeCell ref="A14:H14"/>
    <mergeCell ref="C41:G4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47" t="s">
        <v>65</v>
      </c>
      <c r="B1" s="147"/>
      <c r="C1" s="147"/>
      <c r="D1" s="147"/>
      <c r="E1" s="147"/>
      <c r="F1" s="147"/>
      <c r="G1" s="147"/>
      <c r="H1" s="147"/>
      <c r="I1" s="31"/>
      <c r="J1" s="31"/>
      <c r="K1" s="31"/>
      <c r="L1" s="31"/>
    </row>
    <row r="2" spans="1:12" ht="36" customHeight="1">
      <c r="A2" s="148" t="s">
        <v>66</v>
      </c>
      <c r="B2" s="148"/>
      <c r="C2" s="148"/>
      <c r="D2" s="148"/>
      <c r="E2" s="148"/>
      <c r="F2" s="148"/>
      <c r="G2" s="148"/>
      <c r="H2" s="149"/>
    </row>
    <row r="3" spans="1:12" ht="27" customHeight="1">
      <c r="A3" s="123" t="s">
        <v>111</v>
      </c>
      <c r="B3" s="125"/>
      <c r="C3" s="100" t="s">
        <v>92</v>
      </c>
      <c r="D3" s="145"/>
      <c r="E3" s="145"/>
      <c r="F3" s="145"/>
      <c r="G3" s="101"/>
      <c r="H3" s="28" t="s">
        <v>67</v>
      </c>
    </row>
    <row r="4" spans="1:12" ht="27" customHeight="1">
      <c r="A4" s="114" t="s">
        <v>9</v>
      </c>
      <c r="B4" s="114"/>
      <c r="C4" s="114"/>
      <c r="D4" s="114"/>
      <c r="E4" s="114"/>
      <c r="F4" s="114"/>
      <c r="G4" s="114"/>
      <c r="H4" s="115"/>
    </row>
    <row r="5" spans="1:12" ht="24.75" customHeight="1">
      <c r="A5" s="34" t="s">
        <v>68</v>
      </c>
      <c r="B5" s="41"/>
      <c r="C5" s="135" t="s">
        <v>8</v>
      </c>
      <c r="D5" s="136"/>
      <c r="E5" s="136"/>
      <c r="F5" s="136"/>
      <c r="G5" s="137"/>
      <c r="H5" s="37"/>
    </row>
    <row r="6" spans="1:12" ht="15" customHeight="1">
      <c r="A6" s="34" t="s">
        <v>69</v>
      </c>
      <c r="B6" s="41"/>
      <c r="C6" s="150" t="s">
        <v>64</v>
      </c>
      <c r="D6" s="151"/>
      <c r="E6" s="151"/>
      <c r="F6" s="151"/>
      <c r="G6" s="152"/>
      <c r="H6" s="28"/>
    </row>
    <row r="7" spans="1:12">
      <c r="A7" s="33"/>
      <c r="B7" s="38"/>
      <c r="C7" s="106"/>
      <c r="D7" s="107"/>
      <c r="E7" s="107"/>
      <c r="F7" s="107"/>
      <c r="G7" s="108"/>
      <c r="H7" s="28"/>
    </row>
    <row r="8" spans="1:12">
      <c r="A8" s="33"/>
      <c r="B8" s="38"/>
      <c r="C8" s="106"/>
      <c r="D8" s="107"/>
      <c r="E8" s="107"/>
      <c r="F8" s="107"/>
      <c r="G8" s="108"/>
      <c r="H8" s="28"/>
    </row>
    <row r="9" spans="1:12">
      <c r="A9" s="33"/>
      <c r="B9" s="38"/>
      <c r="C9" s="106"/>
      <c r="D9" s="107"/>
      <c r="E9" s="107"/>
      <c r="F9" s="107"/>
      <c r="G9" s="108"/>
      <c r="H9" s="28"/>
    </row>
    <row r="10" spans="1:12">
      <c r="A10" s="33"/>
      <c r="B10" s="38"/>
      <c r="C10" s="106"/>
      <c r="D10" s="107"/>
      <c r="E10" s="107"/>
      <c r="F10" s="107"/>
      <c r="G10" s="108"/>
      <c r="H10" s="28"/>
    </row>
    <row r="11" spans="1:12">
      <c r="A11" s="33"/>
      <c r="B11" s="38"/>
      <c r="C11" s="106"/>
      <c r="D11" s="107"/>
      <c r="E11" s="107"/>
      <c r="F11" s="107"/>
      <c r="G11" s="108"/>
      <c r="H11" s="28"/>
    </row>
    <row r="12" spans="1:12">
      <c r="A12" s="33"/>
      <c r="B12" s="38"/>
      <c r="C12" s="106"/>
      <c r="D12" s="107"/>
      <c r="E12" s="107"/>
      <c r="F12" s="107"/>
      <c r="G12" s="108"/>
      <c r="H12" s="28"/>
    </row>
    <row r="13" spans="1:12">
      <c r="A13" s="33"/>
      <c r="B13" s="38"/>
      <c r="C13" s="106"/>
      <c r="D13" s="107"/>
      <c r="E13" s="107"/>
      <c r="F13" s="107"/>
      <c r="G13" s="108"/>
      <c r="H13" s="28"/>
    </row>
    <row r="14" spans="1:12">
      <c r="A14" s="33"/>
      <c r="B14" s="38"/>
      <c r="C14" s="106"/>
      <c r="D14" s="107"/>
      <c r="E14" s="107"/>
      <c r="F14" s="107"/>
      <c r="G14" s="108"/>
      <c r="H14" s="28"/>
    </row>
    <row r="15" spans="1:12">
      <c r="A15" s="33"/>
      <c r="B15" s="38"/>
      <c r="C15" s="106"/>
      <c r="D15" s="107"/>
      <c r="E15" s="107"/>
      <c r="F15" s="107"/>
      <c r="G15" s="108"/>
      <c r="H15" s="28"/>
    </row>
    <row r="16" spans="1:12">
      <c r="A16" s="33"/>
      <c r="B16" s="38"/>
      <c r="C16" s="106"/>
      <c r="D16" s="107"/>
      <c r="E16" s="107"/>
      <c r="F16" s="107"/>
      <c r="G16" s="108"/>
      <c r="H16" s="28"/>
    </row>
    <row r="17" spans="1:8">
      <c r="A17" s="34" t="s">
        <v>70</v>
      </c>
      <c r="B17" s="41"/>
      <c r="C17" s="118" t="s">
        <v>59</v>
      </c>
      <c r="D17" s="119"/>
      <c r="E17" s="119"/>
      <c r="F17" s="119"/>
      <c r="G17" s="120"/>
      <c r="H17" s="27"/>
    </row>
    <row r="18" spans="1:8">
      <c r="A18" s="123" t="s">
        <v>13</v>
      </c>
      <c r="B18" s="124"/>
      <c r="C18" s="124"/>
      <c r="D18" s="124"/>
      <c r="E18" s="124"/>
      <c r="F18" s="124"/>
      <c r="G18" s="125"/>
      <c r="H18" s="28"/>
    </row>
    <row r="19" spans="1:8">
      <c r="A19" s="114" t="s">
        <v>71</v>
      </c>
      <c r="B19" s="114"/>
      <c r="C19" s="114"/>
      <c r="D19" s="114"/>
      <c r="E19" s="114"/>
      <c r="F19" s="114"/>
      <c r="G19" s="114"/>
      <c r="H19" s="115"/>
    </row>
    <row r="20" spans="1:8">
      <c r="A20" s="34" t="s">
        <v>72</v>
      </c>
      <c r="B20" s="41"/>
      <c r="C20" s="118" t="s">
        <v>76</v>
      </c>
      <c r="D20" s="119"/>
      <c r="E20" s="119"/>
      <c r="F20" s="119"/>
      <c r="G20" s="120"/>
      <c r="H20" s="28" t="s">
        <v>67</v>
      </c>
    </row>
    <row r="21" spans="1:8">
      <c r="A21" s="33"/>
      <c r="B21" s="38"/>
      <c r="C21" s="106"/>
      <c r="D21" s="107"/>
      <c r="E21" s="107"/>
      <c r="F21" s="107"/>
      <c r="G21" s="108"/>
      <c r="H21" s="28"/>
    </row>
    <row r="22" spans="1:8">
      <c r="A22" s="33"/>
      <c r="B22" s="38"/>
      <c r="C22" s="106"/>
      <c r="D22" s="107"/>
      <c r="E22" s="107"/>
      <c r="F22" s="107"/>
      <c r="G22" s="108"/>
      <c r="H22" s="28"/>
    </row>
    <row r="23" spans="1:8">
      <c r="A23" s="33"/>
      <c r="B23" s="38"/>
      <c r="C23" s="106"/>
      <c r="D23" s="107"/>
      <c r="E23" s="107"/>
      <c r="F23" s="107"/>
      <c r="G23" s="108"/>
      <c r="H23" s="28"/>
    </row>
    <row r="24" spans="1:8">
      <c r="A24" s="34" t="s">
        <v>73</v>
      </c>
      <c r="B24" s="41"/>
      <c r="C24" s="118" t="s">
        <v>77</v>
      </c>
      <c r="D24" s="119"/>
      <c r="E24" s="119"/>
      <c r="F24" s="119"/>
      <c r="G24" s="120"/>
      <c r="H24" s="28"/>
    </row>
    <row r="25" spans="1:8">
      <c r="A25" s="33"/>
      <c r="B25" s="38"/>
      <c r="C25" s="106"/>
      <c r="D25" s="107"/>
      <c r="E25" s="107"/>
      <c r="F25" s="107"/>
      <c r="G25" s="108"/>
      <c r="H25" s="28"/>
    </row>
    <row r="26" spans="1:8">
      <c r="A26" s="33"/>
      <c r="B26" s="38"/>
      <c r="C26" s="106"/>
      <c r="D26" s="107"/>
      <c r="E26" s="107"/>
      <c r="F26" s="107"/>
      <c r="G26" s="108"/>
      <c r="H26" s="28"/>
    </row>
    <row r="27" spans="1:8">
      <c r="A27" s="33"/>
      <c r="B27" s="38"/>
      <c r="C27" s="106"/>
      <c r="D27" s="107"/>
      <c r="E27" s="107"/>
      <c r="F27" s="107"/>
      <c r="G27" s="108"/>
      <c r="H27" s="28"/>
    </row>
    <row r="28" spans="1:8">
      <c r="A28" s="34" t="s">
        <v>74</v>
      </c>
      <c r="B28" s="41"/>
      <c r="C28" s="118" t="s">
        <v>78</v>
      </c>
      <c r="D28" s="119"/>
      <c r="E28" s="119"/>
      <c r="F28" s="119"/>
      <c r="G28" s="120"/>
      <c r="H28" s="28"/>
    </row>
    <row r="29" spans="1:8">
      <c r="A29" s="33"/>
      <c r="B29" s="38"/>
      <c r="C29" s="106"/>
      <c r="D29" s="107"/>
      <c r="E29" s="107"/>
      <c r="F29" s="107"/>
      <c r="G29" s="108"/>
      <c r="H29" s="28"/>
    </row>
    <row r="30" spans="1:8">
      <c r="A30" s="33"/>
      <c r="B30" s="38"/>
      <c r="C30" s="106"/>
      <c r="D30" s="107"/>
      <c r="E30" s="107"/>
      <c r="F30" s="107"/>
      <c r="G30" s="108"/>
      <c r="H30" s="28"/>
    </row>
    <row r="31" spans="1:8">
      <c r="A31" s="33"/>
      <c r="B31" s="38"/>
      <c r="C31" s="30"/>
      <c r="D31" s="44"/>
      <c r="E31" s="44"/>
      <c r="F31" s="44"/>
      <c r="G31" s="45"/>
      <c r="H31" s="28"/>
    </row>
    <row r="32" spans="1:8">
      <c r="A32" s="39"/>
      <c r="B32" s="40"/>
      <c r="C32" s="46"/>
      <c r="D32" s="47"/>
      <c r="E32" s="47"/>
      <c r="F32" s="47"/>
      <c r="G32" s="48"/>
      <c r="H32" s="28"/>
    </row>
    <row r="33" spans="1:8">
      <c r="A33" s="123" t="s">
        <v>18</v>
      </c>
      <c r="B33" s="124"/>
      <c r="C33" s="124"/>
      <c r="D33" s="124"/>
      <c r="E33" s="124"/>
      <c r="F33" s="124"/>
      <c r="G33" s="125"/>
      <c r="H33" s="35"/>
    </row>
    <row r="34" spans="1:8">
      <c r="A34" s="126" t="s">
        <v>75</v>
      </c>
      <c r="B34" s="126"/>
      <c r="C34" s="127"/>
      <c r="D34" s="127"/>
      <c r="E34" s="127"/>
      <c r="F34" s="127"/>
      <c r="G34" s="127"/>
      <c r="H34" s="128"/>
    </row>
    <row r="35" spans="1:8">
      <c r="A35" s="34" t="s">
        <v>79</v>
      </c>
      <c r="B35" s="41"/>
      <c r="C35" s="135" t="s">
        <v>20</v>
      </c>
      <c r="D35" s="136"/>
      <c r="E35" s="136"/>
      <c r="F35" s="136"/>
      <c r="G35" s="137"/>
      <c r="H35" s="28"/>
    </row>
    <row r="36" spans="1:8">
      <c r="A36" s="34" t="s">
        <v>80</v>
      </c>
      <c r="B36" s="41"/>
      <c r="C36" s="135" t="s">
        <v>21</v>
      </c>
      <c r="D36" s="136"/>
      <c r="E36" s="136"/>
      <c r="F36" s="136"/>
      <c r="G36" s="137"/>
      <c r="H36" s="28"/>
    </row>
    <row r="37" spans="1:8">
      <c r="A37" s="33" t="s">
        <v>81</v>
      </c>
      <c r="B37" s="38"/>
      <c r="C37" s="135" t="s">
        <v>22</v>
      </c>
      <c r="D37" s="136"/>
      <c r="E37" s="136"/>
      <c r="F37" s="136"/>
      <c r="G37" s="137"/>
      <c r="H37" s="28"/>
    </row>
    <row r="38" spans="1:8">
      <c r="A38" s="34" t="s">
        <v>81</v>
      </c>
      <c r="B38" s="41"/>
      <c r="C38" s="135" t="s">
        <v>23</v>
      </c>
      <c r="D38" s="136"/>
      <c r="E38" s="136"/>
      <c r="F38" s="136"/>
      <c r="G38" s="137"/>
      <c r="H38" s="28"/>
    </row>
    <row r="39" spans="1:8">
      <c r="A39" s="33" t="s">
        <v>82</v>
      </c>
      <c r="B39" s="38"/>
      <c r="C39" s="135" t="s">
        <v>3</v>
      </c>
      <c r="D39" s="136"/>
      <c r="E39" s="136"/>
      <c r="F39" s="136"/>
      <c r="G39" s="137"/>
      <c r="H39" s="28"/>
    </row>
    <row r="40" spans="1:8">
      <c r="A40" s="34" t="s">
        <v>83</v>
      </c>
      <c r="B40" s="41"/>
      <c r="C40" s="135" t="s">
        <v>25</v>
      </c>
      <c r="D40" s="136"/>
      <c r="E40" s="136"/>
      <c r="F40" s="136"/>
      <c r="G40" s="137"/>
      <c r="H40" s="28"/>
    </row>
    <row r="41" spans="1:8">
      <c r="A41" s="33" t="s">
        <v>84</v>
      </c>
      <c r="B41" s="38"/>
      <c r="C41" s="135" t="s">
        <v>26</v>
      </c>
      <c r="D41" s="136"/>
      <c r="E41" s="136"/>
      <c r="F41" s="136"/>
      <c r="G41" s="137"/>
      <c r="H41" s="28"/>
    </row>
    <row r="42" spans="1:8">
      <c r="A42" s="34" t="s">
        <v>85</v>
      </c>
      <c r="B42" s="41"/>
      <c r="C42" s="135" t="s">
        <v>52</v>
      </c>
      <c r="D42" s="136"/>
      <c r="E42" s="136"/>
      <c r="F42" s="136"/>
      <c r="G42" s="137"/>
      <c r="H42" s="28"/>
    </row>
    <row r="43" spans="1:8">
      <c r="A43" s="33" t="s">
        <v>86</v>
      </c>
      <c r="B43" s="38"/>
      <c r="C43" s="135" t="s">
        <v>6</v>
      </c>
      <c r="D43" s="136"/>
      <c r="E43" s="136"/>
      <c r="F43" s="136"/>
      <c r="G43" s="137"/>
      <c r="H43" s="28"/>
    </row>
    <row r="44" spans="1:8">
      <c r="A44" s="34" t="s">
        <v>87</v>
      </c>
      <c r="B44" s="41"/>
      <c r="C44" s="135" t="s">
        <v>28</v>
      </c>
      <c r="D44" s="136"/>
      <c r="E44" s="136"/>
      <c r="F44" s="136"/>
      <c r="G44" s="137"/>
      <c r="H44" s="28"/>
    </row>
    <row r="45" spans="1:8">
      <c r="A45" s="33" t="s">
        <v>88</v>
      </c>
      <c r="B45" s="38"/>
      <c r="C45" s="135" t="s">
        <v>51</v>
      </c>
      <c r="D45" s="136"/>
      <c r="E45" s="136"/>
      <c r="F45" s="136"/>
      <c r="G45" s="137"/>
      <c r="H45" s="28"/>
    </row>
    <row r="46" spans="1:8">
      <c r="A46" s="34" t="s">
        <v>89</v>
      </c>
      <c r="B46" s="41"/>
      <c r="C46" s="135" t="s">
        <v>30</v>
      </c>
      <c r="D46" s="136"/>
      <c r="E46" s="136"/>
      <c r="F46" s="136"/>
      <c r="G46" s="137"/>
      <c r="H46" s="28"/>
    </row>
    <row r="47" spans="1:8">
      <c r="A47" s="33" t="s">
        <v>90</v>
      </c>
      <c r="B47" s="38"/>
      <c r="C47" s="135" t="s">
        <v>31</v>
      </c>
      <c r="D47" s="136"/>
      <c r="E47" s="136"/>
      <c r="F47" s="136"/>
      <c r="G47" s="137"/>
      <c r="H47" s="28"/>
    </row>
    <row r="48" spans="1:8" ht="24">
      <c r="A48" s="42" t="s">
        <v>91</v>
      </c>
      <c r="B48" s="43"/>
      <c r="C48" s="142" t="s">
        <v>57</v>
      </c>
      <c r="D48" s="143"/>
      <c r="E48" s="143"/>
      <c r="F48" s="143"/>
      <c r="G48" s="144"/>
      <c r="H48" s="28"/>
    </row>
    <row r="49" spans="1:8">
      <c r="A49" s="123" t="s">
        <v>32</v>
      </c>
      <c r="B49" s="124"/>
      <c r="C49" s="124"/>
      <c r="D49" s="124"/>
      <c r="E49" s="124"/>
      <c r="F49" s="124"/>
      <c r="G49" s="125"/>
      <c r="H49" s="36"/>
    </row>
    <row r="51" spans="1:8">
      <c r="A51" s="146" t="s">
        <v>93</v>
      </c>
      <c r="B51" s="146"/>
      <c r="C51" s="146"/>
      <c r="D51" s="146"/>
      <c r="E51" s="146"/>
      <c r="F51" s="146"/>
      <c r="G51" s="146"/>
      <c r="H51" s="146"/>
    </row>
    <row r="52" spans="1:8">
      <c r="A52" s="99" t="s">
        <v>94</v>
      </c>
      <c r="B52" s="99"/>
      <c r="C52" s="99"/>
      <c r="D52" s="99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09" t="s">
        <v>99</v>
      </c>
      <c r="B53" s="109"/>
      <c r="C53" s="109"/>
      <c r="D53" s="109"/>
      <c r="E53" s="28"/>
      <c r="F53" s="28"/>
      <c r="G53" s="28"/>
      <c r="H53" s="28"/>
    </row>
    <row r="54" spans="1:8">
      <c r="A54" s="109" t="s">
        <v>100</v>
      </c>
      <c r="B54" s="109"/>
      <c r="C54" s="109"/>
      <c r="D54" s="109"/>
      <c r="E54" s="28"/>
      <c r="F54" s="28"/>
      <c r="G54" s="28"/>
      <c r="H54" s="28"/>
    </row>
    <row r="55" spans="1:8">
      <c r="A55" s="109" t="s">
        <v>101</v>
      </c>
      <c r="B55" s="109"/>
      <c r="C55" s="109"/>
      <c r="D55" s="109"/>
      <c r="E55" s="28"/>
      <c r="F55" s="28"/>
      <c r="G55" s="28"/>
      <c r="H55" s="28"/>
    </row>
    <row r="56" spans="1:8">
      <c r="A56" s="109" t="s">
        <v>102</v>
      </c>
      <c r="B56" s="109"/>
      <c r="C56" s="109"/>
      <c r="D56" s="109"/>
      <c r="E56" s="28"/>
      <c r="F56" s="28"/>
      <c r="G56" s="28"/>
      <c r="H56" s="28"/>
    </row>
    <row r="57" spans="1:8">
      <c r="A57" s="109" t="s">
        <v>103</v>
      </c>
      <c r="B57" s="109"/>
      <c r="C57" s="109"/>
      <c r="D57" s="109"/>
      <c r="E57" s="28"/>
      <c r="F57" s="28"/>
      <c r="G57" s="28"/>
      <c r="H57" s="28"/>
    </row>
    <row r="58" spans="1:8">
      <c r="A58" s="109" t="s">
        <v>104</v>
      </c>
      <c r="B58" s="109"/>
      <c r="C58" s="109"/>
      <c r="D58" s="109"/>
      <c r="E58" s="28"/>
      <c r="F58" s="28"/>
      <c r="G58" s="28"/>
      <c r="H58" s="28"/>
    </row>
    <row r="59" spans="1:8">
      <c r="A59" s="118" t="s">
        <v>105</v>
      </c>
      <c r="B59" s="119"/>
      <c r="C59" s="119"/>
      <c r="D59" s="120"/>
      <c r="E59" s="28"/>
      <c r="F59" s="28"/>
      <c r="G59" s="28"/>
      <c r="H59" s="28"/>
    </row>
    <row r="60" spans="1:8">
      <c r="A60" s="118" t="s">
        <v>106</v>
      </c>
      <c r="B60" s="119"/>
      <c r="C60" s="119"/>
      <c r="D60" s="120"/>
      <c r="E60" s="28"/>
      <c r="F60" s="28"/>
      <c r="G60" s="28"/>
      <c r="H60" s="28"/>
    </row>
    <row r="61" spans="1:8">
      <c r="A61" s="109" t="s">
        <v>107</v>
      </c>
      <c r="B61" s="109"/>
      <c r="C61" s="109"/>
      <c r="D61" s="109"/>
      <c r="E61" s="28"/>
      <c r="F61" s="28"/>
      <c r="G61" s="28"/>
      <c r="H61" s="28"/>
    </row>
    <row r="62" spans="1:8">
      <c r="A62" s="122" t="s">
        <v>108</v>
      </c>
      <c r="B62" s="122"/>
      <c r="C62" s="122"/>
      <c r="D62" s="122"/>
      <c r="E62" s="122"/>
      <c r="F62" s="122"/>
      <c r="G62" s="122"/>
      <c r="H62" s="122"/>
    </row>
    <row r="63" spans="1:8">
      <c r="A63" s="153" t="s">
        <v>109</v>
      </c>
      <c r="B63" s="153"/>
      <c r="C63" s="153"/>
      <c r="D63" s="153"/>
      <c r="E63" s="153"/>
      <c r="F63" s="153"/>
      <c r="G63" s="153"/>
      <c r="H63" s="28"/>
    </row>
    <row r="64" spans="1:8">
      <c r="A64" s="153" t="s">
        <v>110</v>
      </c>
      <c r="B64" s="153"/>
      <c r="C64" s="153"/>
      <c r="D64" s="153"/>
      <c r="E64" s="153"/>
      <c r="F64" s="153"/>
      <c r="G64" s="153"/>
      <c r="H64" s="28"/>
    </row>
    <row r="67" spans="1:8">
      <c r="A67" s="138" t="s">
        <v>112</v>
      </c>
      <c r="B67" s="138"/>
      <c r="C67" s="138"/>
      <c r="D67" s="138"/>
      <c r="E67" s="138"/>
      <c r="F67" s="139" t="s">
        <v>113</v>
      </c>
      <c r="G67" s="139"/>
      <c r="H67" s="139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2017-03-25T03:33:58Z</cp:lastPrinted>
  <dcterms:created xsi:type="dcterms:W3CDTF">2009-07-23T06:35:24Z</dcterms:created>
  <dcterms:modified xsi:type="dcterms:W3CDTF">2017-03-25T03:39:58Z</dcterms:modified>
</cp:coreProperties>
</file>